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68" windowWidth="23256" windowHeight="10452"/>
  </bookViews>
  <sheets>
    <sheet name="Circular tube" sheetId="1" r:id="rId1"/>
    <sheet name="Square tube" sheetId="2" r:id="rId2"/>
  </sheets>
  <definedNames>
    <definedName name="solver_adj" localSheetId="0" hidden="1">'Circular tube'!$F$7,'Circular tube'!$F$8</definedName>
    <definedName name="solver_adj" localSheetId="1" hidden="1">'Square tube'!$F$7,'Square tube'!$F$8</definedName>
    <definedName name="solver_cvg" localSheetId="0" hidden="1">0.0001</definedName>
    <definedName name="solver_cvg" localSheetId="1" hidden="1">0.0001</definedName>
    <definedName name="solver_drv" localSheetId="0" hidden="1">2</definedName>
    <definedName name="solver_drv" localSheetId="1" hidden="1">2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'Circular tube'!$E$20</definedName>
    <definedName name="solver_lhs1" localSheetId="1" hidden="1">'Square tube'!$E$20</definedName>
    <definedName name="solver_lhs2" localSheetId="0" hidden="1">'Circular tube'!$E$20</definedName>
    <definedName name="solver_lhs2" localSheetId="1" hidden="1">'Square tube'!$E$20</definedName>
    <definedName name="solver_lhs3" localSheetId="0" hidden="1">'Circular tube'!$E$20</definedName>
    <definedName name="solver_lhs3" localSheetId="1" hidden="1">'Square tube'!$E$20</definedName>
    <definedName name="solver_lhs4" localSheetId="0" hidden="1">'Circular tube'!$F$7</definedName>
    <definedName name="solver_lhs4" localSheetId="1" hidden="1">'Square tube'!$F$7</definedName>
    <definedName name="solver_lhs5" localSheetId="0" hidden="1">'Circular tube'!$F$7</definedName>
    <definedName name="solver_lhs5" localSheetId="1" hidden="1">'Square tube'!$F$7</definedName>
    <definedName name="solver_lhs6" localSheetId="0" hidden="1">'Circular tube'!$F$8</definedName>
    <definedName name="solver_lhs6" localSheetId="1" hidden="1">'Square tube'!$F$8</definedName>
    <definedName name="solver_lhs7" localSheetId="0" hidden="1">'Circular tube'!$F$8</definedName>
    <definedName name="solver_lhs7" localSheetId="1" hidden="1">'Square tube'!$F$8</definedName>
    <definedName name="solver_lhs8" localSheetId="0" hidden="1">'Circular tube'!$F$8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2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7</definedName>
    <definedName name="solver_num" localSheetId="1" hidden="1">7</definedName>
    <definedName name="solver_nwt" localSheetId="0" hidden="1">1</definedName>
    <definedName name="solver_nwt" localSheetId="1" hidden="1">1</definedName>
    <definedName name="solver_opt" localSheetId="0" hidden="1">'Circular tube'!$J$20</definedName>
    <definedName name="solver_opt" localSheetId="1" hidden="1">'Square tube'!$J$20</definedName>
    <definedName name="solver_pre" localSheetId="0" hidden="1">0.000001</definedName>
    <definedName name="solver_pre" localSheetId="1" hidden="1">0.000001</definedName>
    <definedName name="solver_rbv" localSheetId="0" hidden="1">2</definedName>
    <definedName name="solver_rbv" localSheetId="1" hidden="1">2</definedName>
    <definedName name="solver_rel1" localSheetId="0" hidden="1">1</definedName>
    <definedName name="solver_rel1" localSheetId="1" hidden="1">1</definedName>
    <definedName name="solver_rel2" localSheetId="0" hidden="1">1</definedName>
    <definedName name="solver_rel2" localSheetId="1" hidden="1">1</definedName>
    <definedName name="solver_rel3" localSheetId="0" hidden="1">1</definedName>
    <definedName name="solver_rel3" localSheetId="1" hidden="1">1</definedName>
    <definedName name="solver_rel4" localSheetId="0" hidden="1">1</definedName>
    <definedName name="solver_rel4" localSheetId="1" hidden="1">1</definedName>
    <definedName name="solver_rel5" localSheetId="0" hidden="1">3</definedName>
    <definedName name="solver_rel5" localSheetId="1" hidden="1">3</definedName>
    <definedName name="solver_rel6" localSheetId="0" hidden="1">1</definedName>
    <definedName name="solver_rel6" localSheetId="1" hidden="1">1</definedName>
    <definedName name="solver_rel7" localSheetId="0" hidden="1">3</definedName>
    <definedName name="solver_rel7" localSheetId="1" hidden="1">3</definedName>
    <definedName name="solver_rel8" localSheetId="0" hidden="1">3</definedName>
    <definedName name="solver_rhs1" localSheetId="0" hidden="1">'Circular tube'!$C$9</definedName>
    <definedName name="solver_rhs1" localSheetId="1" hidden="1">'Square tube'!$C$9</definedName>
    <definedName name="solver_rhs2" localSheetId="0" hidden="1">'Circular tube'!$E$21</definedName>
    <definedName name="solver_rhs2" localSheetId="1" hidden="1">'Square tube'!$E$21</definedName>
    <definedName name="solver_rhs3" localSheetId="0" hidden="1">'Circular tube'!$E$22</definedName>
    <definedName name="solver_rhs3" localSheetId="1" hidden="1">'Square tube'!$E$22</definedName>
    <definedName name="solver_rhs4" localSheetId="0" hidden="1">'Circular tube'!$C$11</definedName>
    <definedName name="solver_rhs4" localSheetId="1" hidden="1">'Square tube'!$C$11</definedName>
    <definedName name="solver_rhs5" localSheetId="0" hidden="1">'Circular tube'!$C$10</definedName>
    <definedName name="solver_rhs5" localSheetId="1" hidden="1">'Square tube'!$C$10</definedName>
    <definedName name="solver_rhs6" localSheetId="0" hidden="1">'Circular tube'!$C$13</definedName>
    <definedName name="solver_rhs6" localSheetId="1" hidden="1">'Square tube'!$C$13</definedName>
    <definedName name="solver_rhs7" localSheetId="0" hidden="1">'Circular tube'!$C$12</definedName>
    <definedName name="solver_rhs7" localSheetId="1" hidden="1">'Square tube'!$C$12</definedName>
    <definedName name="solver_rhs8" localSheetId="0" hidden="1">'Circular tube'!$C$12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45621"/>
</workbook>
</file>

<file path=xl/calcChain.xml><?xml version="1.0" encoding="utf-8"?>
<calcChain xmlns="http://schemas.openxmlformats.org/spreadsheetml/2006/main">
  <c r="E22" i="2" l="1"/>
  <c r="E22" i="1"/>
  <c r="J20" i="1" l="1"/>
  <c r="J20" i="2" l="1"/>
  <c r="E20" i="2" s="1"/>
  <c r="K12" i="2"/>
  <c r="K12" i="1"/>
  <c r="E21" i="2" l="1"/>
  <c r="J22" i="2" s="1"/>
  <c r="E21" i="1"/>
  <c r="E20" i="1" l="1"/>
  <c r="J22" i="1" s="1"/>
</calcChain>
</file>

<file path=xl/comments1.xml><?xml version="1.0" encoding="utf-8"?>
<comments xmlns="http://schemas.openxmlformats.org/spreadsheetml/2006/main">
  <authors>
    <author>alro</author>
  </authors>
  <commentList>
    <comment ref="B6" authorId="0">
      <text>
        <r>
          <rPr>
            <sz val="9"/>
            <color indexed="81"/>
            <rFont val="Tahoma"/>
            <family val="2"/>
          </rPr>
          <t xml:space="preserve"> applied compressive load
</t>
        </r>
      </text>
    </comment>
    <comment ref="B7" authorId="0">
      <text>
        <r>
          <rPr>
            <sz val="9"/>
            <color indexed="81"/>
            <rFont val="Tahoma"/>
            <family val="2"/>
          </rPr>
          <t xml:space="preserve"> effective simply-
 supported length
</t>
        </r>
      </text>
    </comment>
    <comment ref="B8" authorId="0">
      <text>
        <r>
          <rPr>
            <sz val="9"/>
            <color indexed="81"/>
            <rFont val="Tahoma"/>
            <family val="2"/>
          </rPr>
          <t xml:space="preserve"> elastic modulus
</t>
        </r>
      </text>
    </comment>
    <comment ref="B9" authorId="0">
      <text>
        <r>
          <rPr>
            <sz val="9"/>
            <color indexed="81"/>
            <rFont val="Tahoma"/>
            <family val="2"/>
          </rPr>
          <t xml:space="preserve"> allowable compressive
 stress
</t>
        </r>
      </text>
    </comment>
    <comment ref="J12" authorId="0">
      <text>
        <r>
          <rPr>
            <sz val="9"/>
            <color indexed="81"/>
            <rFont val="Tahoma"/>
            <family val="2"/>
          </rPr>
          <t xml:space="preserve"> second moment of area
 of the tube.</t>
        </r>
      </text>
    </comment>
    <comment ref="B15" authorId="0">
      <text>
        <r>
          <rPr>
            <sz val="9"/>
            <color indexed="81"/>
            <rFont val="Tahoma"/>
            <family val="2"/>
          </rPr>
          <t xml:space="preserve"> local buckling
 coefficient
</t>
        </r>
      </text>
    </comment>
  </commentList>
</comments>
</file>

<file path=xl/comments2.xml><?xml version="1.0" encoding="utf-8"?>
<comments xmlns="http://schemas.openxmlformats.org/spreadsheetml/2006/main">
  <authors>
    <author>alro</author>
  </authors>
  <commentList>
    <comment ref="B6" authorId="0">
      <text>
        <r>
          <rPr>
            <sz val="9"/>
            <color indexed="81"/>
            <rFont val="Tahoma"/>
            <family val="2"/>
          </rPr>
          <t xml:space="preserve"> applied compressive load
</t>
        </r>
      </text>
    </comment>
    <comment ref="B7" authorId="0">
      <text>
        <r>
          <rPr>
            <sz val="9"/>
            <color indexed="81"/>
            <rFont val="Tahoma"/>
            <family val="2"/>
          </rPr>
          <t xml:space="preserve"> effective simply-
 supported length
</t>
        </r>
      </text>
    </comment>
    <comment ref="B8" authorId="0">
      <text>
        <r>
          <rPr>
            <sz val="9"/>
            <color indexed="81"/>
            <rFont val="Tahoma"/>
            <family val="2"/>
          </rPr>
          <t xml:space="preserve"> elastic modulus
</t>
        </r>
      </text>
    </comment>
    <comment ref="B9" authorId="0">
      <text>
        <r>
          <rPr>
            <sz val="9"/>
            <color indexed="81"/>
            <rFont val="Tahoma"/>
            <family val="2"/>
          </rPr>
          <t xml:space="preserve"> allowable compressive
 stress
</t>
        </r>
      </text>
    </comment>
    <comment ref="J12" authorId="0">
      <text>
        <r>
          <rPr>
            <sz val="9"/>
            <color indexed="81"/>
            <rFont val="Tahoma"/>
            <family val="2"/>
          </rPr>
          <t xml:space="preserve"> second moment of area
 of the tube.</t>
        </r>
      </text>
    </comment>
    <comment ref="B15" authorId="0">
      <text>
        <r>
          <rPr>
            <sz val="9"/>
            <color indexed="81"/>
            <rFont val="Tahoma"/>
            <family val="2"/>
          </rPr>
          <t xml:space="preserve"> local buckling
 coefficient
</t>
        </r>
      </text>
    </comment>
  </commentList>
</comments>
</file>

<file path=xl/sharedStrings.xml><?xml version="1.0" encoding="utf-8"?>
<sst xmlns="http://schemas.openxmlformats.org/spreadsheetml/2006/main" count="76" uniqueCount="32">
  <si>
    <t>Parameters</t>
  </si>
  <si>
    <t>Variables</t>
  </si>
  <si>
    <t>N</t>
  </si>
  <si>
    <t>mm</t>
  </si>
  <si>
    <t>d =</t>
  </si>
  <si>
    <t>t =</t>
  </si>
  <si>
    <t>K =</t>
  </si>
  <si>
    <t xml:space="preserve">  </t>
  </si>
  <si>
    <t>Circular Tube in Compression</t>
  </si>
  <si>
    <t xml:space="preserve"> E =</t>
  </si>
  <si>
    <t xml:space="preserve">      Applied stress   σ  =</t>
  </si>
  <si>
    <t>Efficiency   η =</t>
  </si>
  <si>
    <t>Optimization</t>
  </si>
  <si>
    <t>b =</t>
  </si>
  <si>
    <t>Square Tube in Compression</t>
  </si>
  <si>
    <r>
      <t xml:space="preserve"> </t>
    </r>
    <r>
      <rPr>
        <i/>
        <sz val="12"/>
        <color theme="1"/>
        <rFont val="Times New Roman"/>
        <family val="1"/>
      </rPr>
      <t>P</t>
    </r>
    <r>
      <rPr>
        <sz val="12"/>
        <color theme="1"/>
        <rFont val="Times New Roman"/>
        <family val="1"/>
      </rPr>
      <t xml:space="preserve"> = </t>
    </r>
  </si>
  <si>
    <r>
      <t xml:space="preserve"> </t>
    </r>
    <r>
      <rPr>
        <i/>
        <sz val="12"/>
        <color theme="1"/>
        <rFont val="Times New Roman"/>
        <family val="1"/>
      </rPr>
      <t xml:space="preserve">L </t>
    </r>
    <r>
      <rPr>
        <sz val="12"/>
        <color theme="1"/>
        <rFont val="Times New Roman"/>
        <family val="1"/>
      </rPr>
      <t xml:space="preserve">= </t>
    </r>
  </si>
  <si>
    <r>
      <t>N/mm</t>
    </r>
    <r>
      <rPr>
        <vertAlign val="superscript"/>
        <sz val="12"/>
        <color theme="1"/>
        <rFont val="Times New Roman"/>
        <family val="1"/>
      </rPr>
      <t>2</t>
    </r>
  </si>
  <si>
    <r>
      <t>σ</t>
    </r>
    <r>
      <rPr>
        <vertAlign val="sub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 xml:space="preserve"> =</t>
    </r>
  </si>
  <si>
    <r>
      <t>d</t>
    </r>
    <r>
      <rPr>
        <vertAlign val="subscript"/>
        <sz val="12"/>
        <color theme="1"/>
        <rFont val="Times New Roman"/>
        <family val="1"/>
      </rPr>
      <t>min</t>
    </r>
    <r>
      <rPr>
        <sz val="12"/>
        <color theme="1"/>
        <rFont val="Times New Roman"/>
        <family val="1"/>
      </rPr>
      <t xml:space="preserve"> =</t>
    </r>
  </si>
  <si>
    <r>
      <t>d</t>
    </r>
    <r>
      <rPr>
        <vertAlign val="subscript"/>
        <sz val="12"/>
        <color theme="1"/>
        <rFont val="Times New Roman"/>
        <family val="1"/>
      </rPr>
      <t>max</t>
    </r>
    <r>
      <rPr>
        <i/>
        <sz val="12"/>
        <color theme="1"/>
        <rFont val="Times New Roman"/>
        <family val="1"/>
      </rPr>
      <t xml:space="preserve"> =</t>
    </r>
  </si>
  <si>
    <r>
      <t>t</t>
    </r>
    <r>
      <rPr>
        <vertAlign val="subscript"/>
        <sz val="12"/>
        <color theme="1"/>
        <rFont val="Times New Roman"/>
        <family val="1"/>
      </rPr>
      <t>min</t>
    </r>
    <r>
      <rPr>
        <sz val="12"/>
        <color theme="1"/>
        <rFont val="Times New Roman"/>
        <family val="1"/>
      </rPr>
      <t xml:space="preserve"> =</t>
    </r>
  </si>
  <si>
    <r>
      <rPr>
        <i/>
        <sz val="12"/>
        <color theme="1"/>
        <rFont val="Times New Roman"/>
        <family val="1"/>
      </rPr>
      <t>I</t>
    </r>
    <r>
      <rPr>
        <sz val="12"/>
        <color theme="1"/>
        <rFont val="Times New Roman"/>
        <family val="1"/>
      </rPr>
      <t xml:space="preserve"> =</t>
    </r>
  </si>
  <si>
    <r>
      <t>mm</t>
    </r>
    <r>
      <rPr>
        <vertAlign val="superscript"/>
        <sz val="12"/>
        <color theme="1"/>
        <rFont val="Times New Roman"/>
        <family val="1"/>
      </rPr>
      <t>4</t>
    </r>
  </si>
  <si>
    <r>
      <t>t</t>
    </r>
    <r>
      <rPr>
        <vertAlign val="subscript"/>
        <sz val="12"/>
        <color theme="1"/>
        <rFont val="Times New Roman"/>
        <family val="1"/>
      </rPr>
      <t xml:space="preserve">max </t>
    </r>
    <r>
      <rPr>
        <sz val="12"/>
        <color theme="1"/>
        <rFont val="Times New Roman"/>
        <family val="1"/>
      </rPr>
      <t>=</t>
    </r>
  </si>
  <si>
    <r>
      <t xml:space="preserve">Cross-sectional area   </t>
    </r>
    <r>
      <rPr>
        <i/>
        <sz val="12"/>
        <color theme="1"/>
        <rFont val="Times New Roman"/>
        <family val="1"/>
      </rPr>
      <t>A</t>
    </r>
    <r>
      <rPr>
        <sz val="12"/>
        <color theme="1"/>
        <rFont val="Times New Roman"/>
        <family val="1"/>
      </rPr>
      <t xml:space="preserve"> =</t>
    </r>
  </si>
  <si>
    <r>
      <t>mm</t>
    </r>
    <r>
      <rPr>
        <vertAlign val="superscript"/>
        <sz val="12"/>
        <color theme="1"/>
        <rFont val="Times New Roman"/>
        <family val="1"/>
      </rPr>
      <t>2</t>
    </r>
  </si>
  <si>
    <r>
      <t xml:space="preserve">            Euler buckling stress   σ</t>
    </r>
    <r>
      <rPr>
        <i/>
        <vertAlign val="subscript"/>
        <sz val="12"/>
        <color theme="1"/>
        <rFont val="Times New Roman"/>
        <family val="1"/>
      </rPr>
      <t xml:space="preserve">E </t>
    </r>
    <r>
      <rPr>
        <i/>
        <sz val="12"/>
        <color theme="1"/>
        <rFont val="Times New Roman"/>
        <family val="1"/>
      </rPr>
      <t>=</t>
    </r>
  </si>
  <si>
    <r>
      <t>Local buckling stress   σ</t>
    </r>
    <r>
      <rPr>
        <i/>
        <vertAlign val="subscript"/>
        <sz val="12"/>
        <color theme="1"/>
        <rFont val="Times New Roman"/>
        <family val="1"/>
      </rPr>
      <t xml:space="preserve">L </t>
    </r>
    <r>
      <rPr>
        <i/>
        <sz val="12"/>
        <color theme="1"/>
        <rFont val="Times New Roman"/>
        <family val="1"/>
      </rPr>
      <t>=</t>
    </r>
  </si>
  <si>
    <r>
      <t>b</t>
    </r>
    <r>
      <rPr>
        <vertAlign val="subscript"/>
        <sz val="12"/>
        <color theme="1"/>
        <rFont val="Times New Roman"/>
        <family val="1"/>
      </rPr>
      <t>min</t>
    </r>
    <r>
      <rPr>
        <sz val="12"/>
        <color theme="1"/>
        <rFont val="Times New Roman"/>
        <family val="1"/>
      </rPr>
      <t xml:space="preserve"> =</t>
    </r>
  </si>
  <si>
    <r>
      <t>b</t>
    </r>
    <r>
      <rPr>
        <vertAlign val="subscript"/>
        <sz val="12"/>
        <color theme="1"/>
        <rFont val="Times New Roman"/>
        <family val="1"/>
      </rPr>
      <t xml:space="preserve">max </t>
    </r>
    <r>
      <rPr>
        <sz val="12"/>
        <color theme="1"/>
        <rFont val="Times New Roman"/>
        <family val="1"/>
      </rPr>
      <t>=</t>
    </r>
  </si>
  <si>
    <t>A. Rothwell.  Optimization Methods in Structural Design  (2017).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</si>
</sst>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7" x14ac:knownFonts="1">
    <font>
      <sz val="12"/>
      <color theme="1"/>
      <name val="Times New Roman"/>
      <family val="2"/>
    </font>
    <font>
      <sz val="11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9"/>
      <color indexed="81"/>
      <name val="Tahoma"/>
      <family val="2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rgb="FF0070C0"/>
      <name val="Times New Roman"/>
      <family val="1"/>
    </font>
    <font>
      <sz val="12"/>
      <color rgb="FFFF0000"/>
      <name val="Times New Roman"/>
      <family val="1"/>
    </font>
    <font>
      <vertAlign val="superscript"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5" fillId="0" borderId="0" xfId="0" applyFont="1"/>
    <xf numFmtId="0" fontId="1" fillId="0" borderId="0" xfId="0" applyFont="1"/>
    <xf numFmtId="165" fontId="5" fillId="0" borderId="0" xfId="0" applyNumberFormat="1" applyFont="1"/>
    <xf numFmtId="0" fontId="6" fillId="0" borderId="0" xfId="0" applyFont="1"/>
    <xf numFmtId="0" fontId="7" fillId="0" borderId="0" xfId="0" applyFont="1"/>
    <xf numFmtId="0" fontId="6" fillId="0" borderId="0" xfId="1" applyFont="1" applyBorder="1" applyAlignment="1">
      <alignment horizontal="right"/>
    </xf>
    <xf numFmtId="1" fontId="9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8" fillId="0" borderId="0" xfId="0" applyFont="1" applyAlignment="1">
      <alignment horizontal="right"/>
    </xf>
    <xf numFmtId="165" fontId="10" fillId="0" borderId="0" xfId="0" applyNumberFormat="1" applyFont="1" applyAlignment="1">
      <alignment horizontal="center"/>
    </xf>
    <xf numFmtId="0" fontId="8" fillId="0" borderId="0" xfId="1" applyFont="1" applyBorder="1" applyAlignment="1">
      <alignment horizontal="right"/>
    </xf>
    <xf numFmtId="2" fontId="10" fillId="0" borderId="0" xfId="0" applyNumberFormat="1" applyFont="1" applyAlignment="1">
      <alignment horizontal="center"/>
    </xf>
    <xf numFmtId="0" fontId="8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8" fillId="0" borderId="0" xfId="0" applyFont="1"/>
    <xf numFmtId="11" fontId="6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65" fontId="6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" fontId="6" fillId="0" borderId="0" xfId="0" applyNumberFormat="1" applyFont="1"/>
    <xf numFmtId="0" fontId="10" fillId="0" borderId="0" xfId="0" applyFont="1"/>
    <xf numFmtId="0" fontId="14" fillId="0" borderId="0" xfId="0" applyFont="1"/>
    <xf numFmtId="165" fontId="6" fillId="0" borderId="0" xfId="0" applyNumberFormat="1" applyFont="1"/>
    <xf numFmtId="0" fontId="15" fillId="0" borderId="0" xfId="0" applyFont="1"/>
    <xf numFmtId="1" fontId="6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16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381000</xdr:colOff>
      <xdr:row>3</xdr:row>
      <xdr:rowOff>30480</xdr:rowOff>
    </xdr:from>
    <xdr:to>
      <xdr:col>11</xdr:col>
      <xdr:colOff>160020</xdr:colOff>
      <xdr:row>10</xdr:row>
      <xdr:rowOff>99060</xdr:rowOff>
    </xdr:to>
    <xdr:pic>
      <xdr:nvPicPr>
        <xdr:cNvPr id="18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1140" y="624840"/>
          <a:ext cx="2674620" cy="155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274320</xdr:colOff>
      <xdr:row>18</xdr:row>
      <xdr:rowOff>129540</xdr:rowOff>
    </xdr:from>
    <xdr:to>
      <xdr:col>10</xdr:col>
      <xdr:colOff>411480</xdr:colOff>
      <xdr:row>22</xdr:row>
      <xdr:rowOff>99060</xdr:rowOff>
    </xdr:to>
    <xdr:sp macro="" textlink="">
      <xdr:nvSpPr>
        <xdr:cNvPr id="2" name="Rectangle 1"/>
        <xdr:cNvSpPr/>
      </xdr:nvSpPr>
      <xdr:spPr>
        <a:xfrm>
          <a:off x="4533900" y="4213860"/>
          <a:ext cx="2819400" cy="90678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</xdr:col>
      <xdr:colOff>259080</xdr:colOff>
      <xdr:row>11</xdr:row>
      <xdr:rowOff>76200</xdr:rowOff>
    </xdr:from>
    <xdr:to>
      <xdr:col>8</xdr:col>
      <xdr:colOff>45720</xdr:colOff>
      <xdr:row>15</xdr:row>
      <xdr:rowOff>114300</xdr:rowOff>
    </xdr:to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3162300" y="2369820"/>
          <a:ext cx="2484120" cy="89916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r>
            <a:rPr lang="nl-NL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Enter Parameters</a:t>
          </a:r>
          <a:r>
            <a:rPr lang="nl-NL" sz="1200" i="1" baseline="0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(in </a:t>
          </a:r>
          <a:r>
            <a:rPr lang="nl-NL" sz="1200" i="1" baseline="0">
              <a:solidFill>
                <a:srgbClr val="0070C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blue</a:t>
          </a:r>
          <a:r>
            <a:rPr lang="nl-NL" sz="1200" i="1" baseline="0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)</a:t>
          </a:r>
        </a:p>
        <a:p>
          <a:r>
            <a:rPr lang="en-GB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  and Variables (in </a:t>
          </a:r>
          <a:r>
            <a:rPr lang="en-GB" sz="1200" i="1">
              <a:solidFill>
                <a:srgbClr val="FF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red</a:t>
          </a:r>
          <a:r>
            <a:rPr lang="en-GB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).</a:t>
          </a:r>
        </a:p>
        <a:p>
          <a:r>
            <a:rPr lang="en-GB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To</a:t>
          </a:r>
          <a:r>
            <a:rPr lang="en-GB" sz="1200" i="1" baseline="0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optimize the tube: c</a:t>
          </a:r>
          <a:r>
            <a:rPr lang="en-GB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lick Solver</a:t>
          </a:r>
        </a:p>
        <a:p>
          <a:r>
            <a:rPr lang="en-GB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  on the Data tab, then click Solve.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289560</xdr:colOff>
      <xdr:row>18</xdr:row>
      <xdr:rowOff>129540</xdr:rowOff>
    </xdr:from>
    <xdr:to>
      <xdr:col>10</xdr:col>
      <xdr:colOff>411480</xdr:colOff>
      <xdr:row>22</xdr:row>
      <xdr:rowOff>99060</xdr:rowOff>
    </xdr:to>
    <xdr:sp macro="" textlink="">
      <xdr:nvSpPr>
        <xdr:cNvPr id="23" name="Rectangle 22"/>
        <xdr:cNvSpPr/>
      </xdr:nvSpPr>
      <xdr:spPr>
        <a:xfrm>
          <a:off x="4533900" y="4183380"/>
          <a:ext cx="2804160" cy="90678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 editAs="oneCell">
    <xdr:from>
      <xdr:col>7</xdr:col>
      <xdr:colOff>358140</xdr:colOff>
      <xdr:row>2</xdr:row>
      <xdr:rowOff>53340</xdr:rowOff>
    </xdr:from>
    <xdr:to>
      <xdr:col>11</xdr:col>
      <xdr:colOff>205740</xdr:colOff>
      <xdr:row>10</xdr:row>
      <xdr:rowOff>144780</xdr:rowOff>
    </xdr:to>
    <xdr:pic>
      <xdr:nvPicPr>
        <xdr:cNvPr id="27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3040" y="449580"/>
          <a:ext cx="2750820" cy="1752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289560</xdr:colOff>
      <xdr:row>11</xdr:row>
      <xdr:rowOff>76200</xdr:rowOff>
    </xdr:from>
    <xdr:to>
      <xdr:col>8</xdr:col>
      <xdr:colOff>144780</xdr:colOff>
      <xdr:row>15</xdr:row>
      <xdr:rowOff>76200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3192780" y="2423160"/>
          <a:ext cx="2537460" cy="86106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r>
            <a:rPr lang="nl-NL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Enter Parameters</a:t>
          </a:r>
          <a:r>
            <a:rPr lang="nl-NL" sz="1200" i="1" baseline="0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(in </a:t>
          </a:r>
          <a:r>
            <a:rPr lang="nl-NL" sz="1200" i="1" baseline="0">
              <a:solidFill>
                <a:srgbClr val="0070C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blue</a:t>
          </a:r>
          <a:r>
            <a:rPr lang="nl-NL" sz="1200" i="1" baseline="0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)</a:t>
          </a:r>
        </a:p>
        <a:p>
          <a:r>
            <a:rPr lang="en-GB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  and Variables (in </a:t>
          </a:r>
          <a:r>
            <a:rPr lang="en-GB" sz="1200" i="1">
              <a:solidFill>
                <a:srgbClr val="FF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red</a:t>
          </a:r>
          <a:r>
            <a:rPr lang="en-GB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).</a:t>
          </a:r>
        </a:p>
        <a:p>
          <a:r>
            <a:rPr lang="en-GB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To</a:t>
          </a:r>
          <a:r>
            <a:rPr lang="en-GB" sz="1200" i="1" baseline="0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optimize the tube: c</a:t>
          </a:r>
          <a:r>
            <a:rPr lang="en-GB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lick Solver</a:t>
          </a:r>
        </a:p>
        <a:p>
          <a:r>
            <a:rPr lang="en-GB" sz="1200" i="1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  on the Data tab, then click Solve.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7"/>
  <sheetViews>
    <sheetView tabSelected="1" zoomScaleNormal="100" workbookViewId="0">
      <selection activeCell="A26" sqref="A26"/>
    </sheetView>
  </sheetViews>
  <sheetFormatPr defaultRowHeight="15.6" x14ac:dyDescent="0.3"/>
  <cols>
    <col min="3" max="3" width="11.69921875" customWidth="1"/>
    <col min="5" max="5" width="9" customWidth="1"/>
    <col min="9" max="9" width="8.69921875" customWidth="1"/>
    <col min="11" max="11" width="11.69921875" customWidth="1"/>
    <col min="13" max="13" width="9" customWidth="1"/>
    <col min="15" max="15" width="8.69921875" customWidth="1"/>
  </cols>
  <sheetData>
    <row r="1" spans="1:13" ht="16.8" x14ac:dyDescent="0.3">
      <c r="A1" s="29" t="s">
        <v>8</v>
      </c>
      <c r="B1" s="31"/>
      <c r="C1" s="31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x14ac:dyDescent="0.3">
      <c r="A4" s="4"/>
      <c r="B4" s="5" t="s">
        <v>0</v>
      </c>
      <c r="C4" s="4"/>
      <c r="D4" s="4"/>
      <c r="E4" s="5" t="s">
        <v>1</v>
      </c>
      <c r="F4" s="4"/>
      <c r="G4" s="4"/>
      <c r="H4" s="4"/>
      <c r="I4" s="4"/>
      <c r="J4" s="4"/>
      <c r="K4" s="4"/>
      <c r="L4" s="4"/>
      <c r="M4" s="4"/>
    </row>
    <row r="5" spans="1:13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 x14ac:dyDescent="0.3">
      <c r="A6" s="4"/>
      <c r="B6" s="6" t="s">
        <v>15</v>
      </c>
      <c r="C6" s="7">
        <v>10000</v>
      </c>
      <c r="D6" s="8" t="s">
        <v>2</v>
      </c>
      <c r="E6" s="4"/>
      <c r="F6" s="4"/>
      <c r="G6" s="4"/>
      <c r="H6" s="4"/>
      <c r="I6" s="4"/>
      <c r="J6" s="4"/>
      <c r="K6" s="4"/>
      <c r="L6" s="4"/>
      <c r="M6" s="4"/>
    </row>
    <row r="7" spans="1:13" x14ac:dyDescent="0.3">
      <c r="A7" s="4"/>
      <c r="B7" s="6" t="s">
        <v>16</v>
      </c>
      <c r="C7" s="7">
        <v>1000</v>
      </c>
      <c r="D7" s="8" t="s">
        <v>3</v>
      </c>
      <c r="E7" s="9" t="s">
        <v>4</v>
      </c>
      <c r="F7" s="10">
        <v>50</v>
      </c>
      <c r="G7" s="4" t="s">
        <v>3</v>
      </c>
      <c r="H7" s="4"/>
      <c r="I7" s="4"/>
      <c r="J7" s="4"/>
      <c r="K7" s="4"/>
      <c r="L7" s="4"/>
      <c r="M7" s="4"/>
    </row>
    <row r="8" spans="1:13" ht="18.600000000000001" x14ac:dyDescent="0.3">
      <c r="A8" s="4"/>
      <c r="B8" s="11" t="s">
        <v>9</v>
      </c>
      <c r="C8" s="7">
        <v>72000</v>
      </c>
      <c r="D8" s="8" t="s">
        <v>17</v>
      </c>
      <c r="E8" s="9" t="s">
        <v>5</v>
      </c>
      <c r="F8" s="12">
        <v>1</v>
      </c>
      <c r="G8" s="4" t="s">
        <v>3</v>
      </c>
      <c r="H8" s="4"/>
      <c r="I8" s="4"/>
      <c r="J8" s="4"/>
      <c r="K8" s="4"/>
      <c r="L8" s="4"/>
      <c r="M8" s="4"/>
    </row>
    <row r="9" spans="1:13" ht="19.8" customHeight="1" x14ac:dyDescent="0.4">
      <c r="A9" s="4"/>
      <c r="B9" s="6" t="s">
        <v>18</v>
      </c>
      <c r="C9" s="7">
        <v>300</v>
      </c>
      <c r="D9" s="8" t="s">
        <v>17</v>
      </c>
      <c r="E9" s="4"/>
      <c r="F9" s="4"/>
      <c r="G9" s="4"/>
      <c r="H9" s="4"/>
      <c r="I9" s="4"/>
      <c r="J9" s="4"/>
      <c r="K9" s="4"/>
      <c r="L9" s="4"/>
      <c r="M9" s="4"/>
    </row>
    <row r="10" spans="1:13" ht="16.2" customHeight="1" x14ac:dyDescent="0.3">
      <c r="A10" s="4"/>
      <c r="B10" s="13" t="s">
        <v>19</v>
      </c>
      <c r="C10" s="14">
        <v>25</v>
      </c>
      <c r="D10" s="15" t="s">
        <v>3</v>
      </c>
      <c r="E10" s="4"/>
      <c r="F10" s="4"/>
      <c r="G10" s="4"/>
      <c r="H10" s="4"/>
      <c r="I10" s="4"/>
      <c r="J10" s="4"/>
      <c r="K10" s="4"/>
      <c r="L10" s="4"/>
      <c r="M10" s="4"/>
    </row>
    <row r="11" spans="1:13" ht="15.6" customHeight="1" x14ac:dyDescent="0.3">
      <c r="A11" s="16"/>
      <c r="B11" s="13" t="s">
        <v>20</v>
      </c>
      <c r="C11" s="14">
        <v>100</v>
      </c>
      <c r="D11" s="15" t="s">
        <v>3</v>
      </c>
      <c r="E11" s="4"/>
      <c r="F11" s="4"/>
      <c r="G11" s="4"/>
      <c r="H11" s="4"/>
      <c r="I11" s="4"/>
      <c r="J11" s="4"/>
      <c r="K11" s="17"/>
      <c r="L11" s="4"/>
      <c r="M11" s="4"/>
    </row>
    <row r="12" spans="1:13" ht="18.600000000000001" x14ac:dyDescent="0.3">
      <c r="A12" s="4"/>
      <c r="B12" s="13" t="s">
        <v>21</v>
      </c>
      <c r="C12" s="18">
        <v>1</v>
      </c>
      <c r="D12" s="15" t="s">
        <v>3</v>
      </c>
      <c r="E12" s="19"/>
      <c r="F12" s="4" t="s">
        <v>7</v>
      </c>
      <c r="G12" s="4"/>
      <c r="H12" s="4"/>
      <c r="I12" s="4"/>
      <c r="J12" s="20" t="s">
        <v>22</v>
      </c>
      <c r="K12" s="17">
        <f xml:space="preserve"> PI()*(F7^4 - (F7-2*F8)^4) / 64</f>
        <v>46219.896517776433</v>
      </c>
      <c r="L12" s="4" t="s">
        <v>23</v>
      </c>
      <c r="M12" s="4"/>
    </row>
    <row r="13" spans="1:13" ht="18" x14ac:dyDescent="0.3">
      <c r="A13" s="4"/>
      <c r="B13" s="13" t="s">
        <v>24</v>
      </c>
      <c r="C13" s="18">
        <v>5</v>
      </c>
      <c r="D13" s="15" t="s">
        <v>3</v>
      </c>
      <c r="E13" s="4"/>
      <c r="F13" s="4"/>
      <c r="G13" s="4"/>
      <c r="H13" s="4"/>
      <c r="I13" s="4"/>
      <c r="J13" s="4"/>
      <c r="K13" s="4"/>
      <c r="L13" s="4"/>
      <c r="M13" s="4"/>
    </row>
    <row r="14" spans="1:13" x14ac:dyDescent="0.3">
      <c r="A14" s="9"/>
      <c r="B14" s="21"/>
      <c r="C14" s="21"/>
      <c r="D14" s="21"/>
      <c r="E14" s="4"/>
      <c r="F14" s="4"/>
      <c r="G14" s="4"/>
      <c r="H14" s="4"/>
      <c r="I14" s="4"/>
      <c r="J14" s="4"/>
      <c r="K14" s="4"/>
      <c r="L14" s="4"/>
      <c r="M14" s="4"/>
    </row>
    <row r="15" spans="1:13" x14ac:dyDescent="0.3">
      <c r="A15" s="4"/>
      <c r="B15" s="13" t="s">
        <v>6</v>
      </c>
      <c r="C15" s="22">
        <v>0.60499999999999998</v>
      </c>
      <c r="D15" s="21"/>
      <c r="E15" s="4"/>
      <c r="F15" s="4"/>
      <c r="G15" s="4"/>
      <c r="H15" s="4"/>
      <c r="I15" s="4"/>
      <c r="J15" s="4"/>
      <c r="K15" s="4"/>
      <c r="L15" s="4"/>
      <c r="M15" s="4"/>
    </row>
    <row r="16" spans="1:13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5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21"/>
      <c r="L17" s="4"/>
      <c r="M17" s="4"/>
    </row>
    <row r="18" spans="1:15" x14ac:dyDescent="0.3">
      <c r="A18" s="4"/>
      <c r="B18" s="5" t="s">
        <v>12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5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5" ht="18.600000000000001" x14ac:dyDescent="0.3">
      <c r="A20" s="4"/>
      <c r="B20" s="4"/>
      <c r="C20" s="4"/>
      <c r="D20" s="20" t="s">
        <v>10</v>
      </c>
      <c r="E20" s="23">
        <f xml:space="preserve"> C6/J20</f>
        <v>64.961201261998099</v>
      </c>
      <c r="F20" s="4" t="s">
        <v>17</v>
      </c>
      <c r="G20" s="4"/>
      <c r="H20" s="4"/>
      <c r="I20" s="20" t="s">
        <v>25</v>
      </c>
      <c r="J20" s="24">
        <f xml:space="preserve"> PI()*(F7^2 - (F7-2*F8)^2) / 4</f>
        <v>153.93804002589985</v>
      </c>
      <c r="K20" s="4" t="s">
        <v>26</v>
      </c>
      <c r="L20" s="4"/>
      <c r="M20" s="4"/>
      <c r="O20" s="2"/>
    </row>
    <row r="21" spans="1:15" ht="19.8" x14ac:dyDescent="0.4">
      <c r="A21" s="4"/>
      <c r="B21" s="4"/>
      <c r="C21" s="4"/>
      <c r="D21" s="20" t="s">
        <v>27</v>
      </c>
      <c r="E21" s="23">
        <f>PI()^2*C8*K12/C7^2/J20</f>
        <v>213.36110794274973</v>
      </c>
      <c r="F21" s="4" t="s">
        <v>17</v>
      </c>
      <c r="G21" s="4"/>
      <c r="H21" s="4"/>
      <c r="I21" s="4"/>
      <c r="J21" s="4"/>
      <c r="K21" s="4"/>
      <c r="L21" s="4"/>
      <c r="M21" s="30"/>
    </row>
    <row r="22" spans="1:15" ht="19.8" x14ac:dyDescent="0.4">
      <c r="A22" s="4"/>
      <c r="B22" s="4"/>
      <c r="C22" s="4"/>
      <c r="D22" s="20" t="s">
        <v>28</v>
      </c>
      <c r="E22" s="23">
        <f xml:space="preserve"> C15*C8*F8/((F7-F8)/2)</f>
        <v>1777.9591836734694</v>
      </c>
      <c r="F22" s="4" t="s">
        <v>17</v>
      </c>
      <c r="G22" s="4"/>
      <c r="H22" s="4"/>
      <c r="I22" s="20" t="s">
        <v>11</v>
      </c>
      <c r="J22" s="25">
        <f xml:space="preserve"> IF(OR(MIN(E21,E22)&gt;C9, F8/F7&gt;0.1), "xxx", E20/((C8^(2/3)*(C6/C7^2)^(1/3))))</f>
        <v>0.17422041730469159</v>
      </c>
      <c r="K22" s="4"/>
      <c r="L22" s="4"/>
      <c r="M22" s="4"/>
    </row>
    <row r="23" spans="1:15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5" x14ac:dyDescent="0.3">
      <c r="A24" s="4"/>
      <c r="B24" s="4"/>
      <c r="C24" s="4"/>
      <c r="D24" s="6"/>
      <c r="E24" s="32"/>
      <c r="F24" s="4"/>
      <c r="G24" s="4"/>
      <c r="H24" s="4"/>
      <c r="I24" s="4"/>
      <c r="J24" s="4"/>
      <c r="K24" s="4"/>
      <c r="L24" s="4"/>
      <c r="M24" s="4"/>
    </row>
    <row r="25" spans="1:15" x14ac:dyDescent="0.3">
      <c r="A25" s="26"/>
      <c r="B25" s="4"/>
      <c r="C25" s="4"/>
      <c r="D25" s="20"/>
      <c r="E25" s="33"/>
      <c r="F25" s="4"/>
      <c r="H25" s="4"/>
      <c r="I25" s="4"/>
      <c r="J25" s="4"/>
      <c r="K25" s="4"/>
      <c r="L25" s="4"/>
      <c r="M25" s="4"/>
    </row>
    <row r="26" spans="1:15" x14ac:dyDescent="0.3">
      <c r="A26" s="34" t="s">
        <v>31</v>
      </c>
      <c r="B26" s="4"/>
      <c r="D26" s="20"/>
      <c r="E26" s="32"/>
      <c r="F26" s="4"/>
      <c r="G26" s="4"/>
      <c r="H26" s="4"/>
      <c r="I26" s="4"/>
      <c r="J26" s="4"/>
      <c r="K26" s="4"/>
      <c r="L26" s="4"/>
      <c r="M26" s="4"/>
    </row>
    <row r="27" spans="1:15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7"/>
  <sheetViews>
    <sheetView zoomScaleNormal="100" workbookViewId="0">
      <selection activeCell="A26" sqref="A26"/>
    </sheetView>
  </sheetViews>
  <sheetFormatPr defaultRowHeight="15.6" x14ac:dyDescent="0.3"/>
  <cols>
    <col min="3" max="3" width="11.69921875" customWidth="1"/>
    <col min="11" max="11" width="11.69921875" customWidth="1"/>
  </cols>
  <sheetData>
    <row r="1" spans="1:13" ht="16.8" x14ac:dyDescent="0.3">
      <c r="A1" s="29" t="s">
        <v>14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"/>
    </row>
    <row r="2" spans="1:13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"/>
    </row>
    <row r="3" spans="1:13" ht="15.6" customHeigh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1"/>
    </row>
    <row r="4" spans="1:13" ht="15.6" customHeight="1" x14ac:dyDescent="0.3">
      <c r="A4" s="4"/>
      <c r="B4" s="5" t="s">
        <v>0</v>
      </c>
      <c r="C4" s="4"/>
      <c r="D4" s="4"/>
      <c r="E4" s="5" t="s">
        <v>1</v>
      </c>
      <c r="F4" s="4"/>
      <c r="G4" s="4"/>
      <c r="H4" s="4"/>
      <c r="I4" s="4"/>
      <c r="J4" s="4"/>
      <c r="K4" s="4"/>
      <c r="L4" s="4"/>
      <c r="M4" s="1"/>
    </row>
    <row r="5" spans="1:13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1"/>
    </row>
    <row r="6" spans="1:13" x14ac:dyDescent="0.3">
      <c r="A6" s="4"/>
      <c r="B6" s="6" t="s">
        <v>15</v>
      </c>
      <c r="C6" s="7">
        <v>10000</v>
      </c>
      <c r="D6" s="8" t="s">
        <v>2</v>
      </c>
      <c r="E6" s="4"/>
      <c r="F6" s="4"/>
      <c r="G6" s="4"/>
      <c r="H6" s="4"/>
      <c r="I6" s="4"/>
      <c r="J6" s="4"/>
      <c r="K6" s="4"/>
      <c r="L6" s="4"/>
      <c r="M6" s="1"/>
    </row>
    <row r="7" spans="1:13" x14ac:dyDescent="0.3">
      <c r="A7" s="4"/>
      <c r="B7" s="6" t="s">
        <v>16</v>
      </c>
      <c r="C7" s="7">
        <v>1000</v>
      </c>
      <c r="D7" s="8" t="s">
        <v>3</v>
      </c>
      <c r="E7" s="9" t="s">
        <v>13</v>
      </c>
      <c r="F7" s="10">
        <v>50</v>
      </c>
      <c r="G7" s="4" t="s">
        <v>3</v>
      </c>
      <c r="H7" s="4"/>
      <c r="I7" s="4"/>
      <c r="J7" s="4"/>
      <c r="K7" s="4"/>
      <c r="L7" s="4"/>
      <c r="M7" s="1"/>
    </row>
    <row r="8" spans="1:13" ht="15.6" customHeight="1" x14ac:dyDescent="0.3">
      <c r="A8" s="4"/>
      <c r="B8" s="11" t="s">
        <v>9</v>
      </c>
      <c r="C8" s="7">
        <v>72000</v>
      </c>
      <c r="D8" s="8" t="s">
        <v>17</v>
      </c>
      <c r="E8" s="9" t="s">
        <v>5</v>
      </c>
      <c r="F8" s="12">
        <v>1</v>
      </c>
      <c r="G8" s="4" t="s">
        <v>3</v>
      </c>
      <c r="H8" s="4"/>
      <c r="I8" s="4"/>
      <c r="J8" s="4"/>
      <c r="K8" s="4"/>
      <c r="L8" s="4"/>
      <c r="M8" s="1"/>
    </row>
    <row r="9" spans="1:13" ht="19.649999999999999" customHeight="1" x14ac:dyDescent="0.4">
      <c r="A9" s="4"/>
      <c r="B9" s="6" t="s">
        <v>18</v>
      </c>
      <c r="C9" s="7">
        <v>300</v>
      </c>
      <c r="D9" s="8" t="s">
        <v>17</v>
      </c>
      <c r="E9" s="4"/>
      <c r="F9" s="4"/>
      <c r="G9" s="4"/>
      <c r="H9" s="4"/>
      <c r="I9" s="4"/>
      <c r="J9" s="4"/>
      <c r="K9" s="4"/>
      <c r="L9" s="4"/>
      <c r="M9" s="1"/>
    </row>
    <row r="10" spans="1:13" ht="18" x14ac:dyDescent="0.3">
      <c r="A10" s="4"/>
      <c r="B10" s="13" t="s">
        <v>29</v>
      </c>
      <c r="C10" s="14">
        <v>25</v>
      </c>
      <c r="D10" s="15" t="s">
        <v>3</v>
      </c>
      <c r="E10" s="4"/>
      <c r="F10" s="4"/>
      <c r="G10" s="4"/>
      <c r="H10" s="4"/>
      <c r="I10" s="4"/>
      <c r="J10" s="4"/>
      <c r="K10" s="4"/>
      <c r="L10" s="4"/>
      <c r="M10" s="1"/>
    </row>
    <row r="11" spans="1:13" ht="18" x14ac:dyDescent="0.3">
      <c r="A11" s="4"/>
      <c r="B11" s="13" t="s">
        <v>30</v>
      </c>
      <c r="C11" s="14">
        <v>100</v>
      </c>
      <c r="D11" s="15" t="s">
        <v>3</v>
      </c>
      <c r="E11" s="4"/>
      <c r="F11" s="4"/>
      <c r="G11" s="4"/>
      <c r="H11" s="4"/>
      <c r="I11" s="4"/>
      <c r="J11" s="4"/>
      <c r="K11" s="4"/>
      <c r="L11" s="4"/>
      <c r="M11" s="1"/>
    </row>
    <row r="12" spans="1:13" ht="18.600000000000001" x14ac:dyDescent="0.3">
      <c r="A12" s="4"/>
      <c r="B12" s="13" t="s">
        <v>21</v>
      </c>
      <c r="C12" s="18">
        <v>1</v>
      </c>
      <c r="D12" s="15" t="s">
        <v>3</v>
      </c>
      <c r="E12" s="19"/>
      <c r="F12" s="4" t="s">
        <v>7</v>
      </c>
      <c r="G12" s="4"/>
      <c r="H12" s="4"/>
      <c r="I12" s="4"/>
      <c r="J12" s="20" t="s">
        <v>22</v>
      </c>
      <c r="K12" s="17">
        <f xml:space="preserve"> (F7^4 - (F7-2*F8)^4) /12</f>
        <v>78465.333333333328</v>
      </c>
      <c r="L12" s="4" t="s">
        <v>23</v>
      </c>
      <c r="M12" s="1"/>
    </row>
    <row r="13" spans="1:13" ht="18" x14ac:dyDescent="0.3">
      <c r="A13" s="4"/>
      <c r="B13" s="13" t="s">
        <v>24</v>
      </c>
      <c r="C13" s="18">
        <v>5</v>
      </c>
      <c r="D13" s="15" t="s">
        <v>3</v>
      </c>
      <c r="E13" s="4"/>
      <c r="F13" s="4"/>
      <c r="G13" s="4"/>
      <c r="H13" s="4"/>
      <c r="I13" s="4"/>
      <c r="J13" s="4"/>
      <c r="K13" s="4"/>
      <c r="L13" s="4"/>
      <c r="M13" s="1"/>
    </row>
    <row r="14" spans="1:13" x14ac:dyDescent="0.3">
      <c r="A14" s="9"/>
      <c r="B14" s="21"/>
      <c r="C14" s="21"/>
      <c r="D14" s="21"/>
      <c r="E14" s="4"/>
      <c r="F14" s="4"/>
      <c r="G14" s="4"/>
      <c r="H14" s="4"/>
      <c r="I14" s="4"/>
      <c r="J14" s="4"/>
      <c r="K14" s="4"/>
      <c r="L14" s="4"/>
      <c r="M14" s="1"/>
    </row>
    <row r="15" spans="1:13" x14ac:dyDescent="0.3">
      <c r="A15" s="4"/>
      <c r="B15" s="13" t="s">
        <v>6</v>
      </c>
      <c r="C15" s="22">
        <v>3.62</v>
      </c>
      <c r="D15" s="21"/>
      <c r="E15" s="4"/>
      <c r="F15" s="4"/>
      <c r="G15" s="4"/>
      <c r="H15" s="4"/>
      <c r="I15" s="4"/>
      <c r="J15" s="4"/>
      <c r="K15" s="4"/>
      <c r="L15" s="4"/>
      <c r="M15" s="1"/>
    </row>
    <row r="16" spans="1:13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"/>
    </row>
    <row r="17" spans="1:13" ht="15.6" customHeight="1" x14ac:dyDescent="0.3">
      <c r="A17" s="4"/>
      <c r="B17" s="4"/>
      <c r="C17" s="4"/>
      <c r="D17" s="4"/>
      <c r="E17" s="4"/>
      <c r="F17" s="4"/>
      <c r="G17" s="4"/>
      <c r="H17" s="4"/>
      <c r="I17" s="28"/>
      <c r="J17" s="4"/>
      <c r="K17" s="4"/>
      <c r="L17" s="4"/>
      <c r="M17" s="1"/>
    </row>
    <row r="18" spans="1:13" x14ac:dyDescent="0.3">
      <c r="A18" s="4"/>
      <c r="B18" s="5" t="s">
        <v>12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1"/>
    </row>
    <row r="19" spans="1:13" ht="15.6" customHeight="1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1"/>
    </row>
    <row r="20" spans="1:13" ht="18.600000000000001" x14ac:dyDescent="0.3">
      <c r="A20" s="4"/>
      <c r="B20" s="4"/>
      <c r="C20" s="4"/>
      <c r="D20" s="20" t="s">
        <v>10</v>
      </c>
      <c r="E20" s="23">
        <f xml:space="preserve"> C6/J20</f>
        <v>51.020408163265309</v>
      </c>
      <c r="F20" s="4" t="s">
        <v>17</v>
      </c>
      <c r="G20" s="4"/>
      <c r="H20" s="4"/>
      <c r="I20" s="20" t="s">
        <v>25</v>
      </c>
      <c r="J20" s="24">
        <f xml:space="preserve"> F7^2 - (F7-2*F8)^2</f>
        <v>196</v>
      </c>
      <c r="K20" s="4" t="s">
        <v>26</v>
      </c>
      <c r="L20" s="4"/>
      <c r="M20" s="1"/>
    </row>
    <row r="21" spans="1:13" ht="19.8" x14ac:dyDescent="0.4">
      <c r="A21" s="4"/>
      <c r="B21" s="4"/>
      <c r="C21" s="4"/>
      <c r="D21" s="20" t="s">
        <v>27</v>
      </c>
      <c r="E21" s="23">
        <f>PI()^2*C8*K12/C7^2/J20</f>
        <v>284.4814772569996</v>
      </c>
      <c r="F21" s="4" t="s">
        <v>17</v>
      </c>
      <c r="G21" s="4"/>
      <c r="H21" s="4"/>
      <c r="I21" s="4"/>
      <c r="J21" s="4"/>
      <c r="K21" s="4"/>
      <c r="L21" s="4"/>
      <c r="M21" s="3"/>
    </row>
    <row r="22" spans="1:13" ht="19.8" x14ac:dyDescent="0.4">
      <c r="A22" s="4"/>
      <c r="B22" s="4"/>
      <c r="C22" s="4"/>
      <c r="D22" s="20" t="s">
        <v>28</v>
      </c>
      <c r="E22" s="23">
        <f xml:space="preserve"> C15*C8*(F8/(F7-F8))^2</f>
        <v>108.554768846314</v>
      </c>
      <c r="F22" s="4" t="s">
        <v>17</v>
      </c>
      <c r="G22" s="4"/>
      <c r="H22" s="4"/>
      <c r="I22" s="20" t="s">
        <v>11</v>
      </c>
      <c r="J22" s="25">
        <f xml:space="preserve"> IF(OR(MIN(E21,E22)&gt;C9, F8/F7&gt;0.1), "xxx", E20/((C8^(3/5)*(C6/C7^2)^(2/5))))</f>
        <v>0.39205268345311556</v>
      </c>
      <c r="K22" s="4"/>
      <c r="L22" s="4"/>
      <c r="M22" s="1"/>
    </row>
    <row r="23" spans="1:13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"/>
    </row>
    <row r="24" spans="1:13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"/>
    </row>
    <row r="25" spans="1:13" x14ac:dyDescent="0.3">
      <c r="A25" s="26"/>
      <c r="B25" s="4"/>
      <c r="C25" s="4"/>
      <c r="D25" s="4"/>
      <c r="E25" s="27"/>
      <c r="F25" s="4"/>
      <c r="G25" s="4"/>
      <c r="H25" s="4"/>
      <c r="I25" s="4"/>
      <c r="J25" s="4"/>
      <c r="K25" s="4"/>
      <c r="L25" s="4"/>
      <c r="M25" s="1"/>
    </row>
    <row r="26" spans="1:13" x14ac:dyDescent="0.3">
      <c r="A26" s="34" t="s">
        <v>31</v>
      </c>
      <c r="B26" s="4"/>
      <c r="D26" s="4"/>
      <c r="E26" s="4"/>
      <c r="F26" s="4"/>
      <c r="G26" s="4"/>
      <c r="H26" s="4"/>
      <c r="I26" s="4"/>
      <c r="J26" s="4"/>
      <c r="K26" s="4"/>
      <c r="L26" s="4"/>
      <c r="M26" s="1"/>
    </row>
    <row r="27" spans="1:13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1"/>
    </row>
  </sheetData>
  <pageMargins left="0.7" right="0.7" top="0.75" bottom="0.75" header="0.3" footer="0.3"/>
  <pageSetup paperSize="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Circular tube</vt:lpstr>
      <vt:lpstr>Square tube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Rothwell - LR</dc:creator>
  <cp:lastModifiedBy>alro</cp:lastModifiedBy>
  <cp:lastPrinted>2014-08-27T10:49:15Z</cp:lastPrinted>
  <dcterms:created xsi:type="dcterms:W3CDTF">2014-01-24T10:37:47Z</dcterms:created>
  <dcterms:modified xsi:type="dcterms:W3CDTF">2017-02-08T09:50:28Z</dcterms:modified>
</cp:coreProperties>
</file>